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1370"/>
  </bookViews>
  <sheets>
    <sheet name="★2025年版" sheetId="9" r:id="rId1"/>
    <sheet name="★2025年版記載例" sheetId="10" r:id="rId2"/>
    <sheet name="祝日" sheetId="2" r:id="rId3"/>
  </sheets>
  <definedNames>
    <definedName name="_xlnm.Print_Area" localSheetId="0">★2025年版!$A$4:$F$44</definedName>
    <definedName name="_xlnm.Print_Area" localSheetId="1">★2025年版記載例!$A$1:$J$45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40" i="2"/>
  <c r="C39" i="2"/>
  <c r="C38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22" i="2"/>
  <c r="C21" i="2"/>
  <c r="C20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3" i="2"/>
  <c r="C2" i="2"/>
  <c r="E40" i="10"/>
  <c r="D40" i="10"/>
  <c r="B9" i="10"/>
  <c r="G9" i="10" s="1"/>
  <c r="L6" i="10"/>
  <c r="E41" i="10" s="1"/>
  <c r="E40" i="9"/>
  <c r="D40" i="9"/>
  <c r="B9" i="9"/>
  <c r="G9" i="9" s="1"/>
  <c r="L6" i="9"/>
  <c r="D41" i="9" s="1"/>
  <c r="D42" i="9" l="1"/>
  <c r="C9" i="9"/>
  <c r="B10" i="9"/>
  <c r="G10" i="9" s="1"/>
  <c r="B10" i="10"/>
  <c r="G10" i="10" s="1"/>
  <c r="E41" i="9"/>
  <c r="E42" i="9" s="1"/>
  <c r="C9" i="10"/>
  <c r="E42" i="10"/>
  <c r="D41" i="10"/>
  <c r="D42" i="10" s="1"/>
  <c r="B11" i="9" l="1"/>
  <c r="G11" i="9" s="1"/>
  <c r="C10" i="9"/>
  <c r="B11" i="10"/>
  <c r="G11" i="10" s="1"/>
  <c r="C10" i="10"/>
  <c r="C11" i="10" l="1"/>
  <c r="B12" i="10"/>
  <c r="G12" i="10" s="1"/>
  <c r="B12" i="9"/>
  <c r="G12" i="9" s="1"/>
  <c r="C11" i="9"/>
  <c r="C12" i="9" l="1"/>
  <c r="B13" i="9"/>
  <c r="G13" i="9" s="1"/>
  <c r="C12" i="10"/>
  <c r="B13" i="10"/>
  <c r="G13" i="10" s="1"/>
  <c r="C13" i="9" l="1"/>
  <c r="B14" i="9"/>
  <c r="G14" i="9" s="1"/>
  <c r="B14" i="10"/>
  <c r="G14" i="10" s="1"/>
  <c r="C13" i="10"/>
  <c r="B15" i="10" l="1"/>
  <c r="G15" i="10" s="1"/>
  <c r="C14" i="10"/>
  <c r="B15" i="9"/>
  <c r="G15" i="9" s="1"/>
  <c r="C14" i="9"/>
  <c r="B16" i="9" l="1"/>
  <c r="G16" i="9" s="1"/>
  <c r="C15" i="9"/>
  <c r="C15" i="10"/>
  <c r="B16" i="10"/>
  <c r="G16" i="10" s="1"/>
  <c r="C16" i="10" l="1"/>
  <c r="B17" i="10"/>
  <c r="G17" i="10" s="1"/>
  <c r="C16" i="9"/>
  <c r="B17" i="9"/>
  <c r="G17" i="9" s="1"/>
  <c r="B18" i="10" l="1"/>
  <c r="G18" i="10" s="1"/>
  <c r="C17" i="10"/>
  <c r="C17" i="9"/>
  <c r="B18" i="9"/>
  <c r="G18" i="9" s="1"/>
  <c r="B19" i="9" l="1"/>
  <c r="G19" i="9" s="1"/>
  <c r="C18" i="9"/>
  <c r="B19" i="10"/>
  <c r="G19" i="10" s="1"/>
  <c r="C18" i="10"/>
  <c r="C19" i="10" l="1"/>
  <c r="B20" i="10"/>
  <c r="G20" i="10" s="1"/>
  <c r="B20" i="9"/>
  <c r="G20" i="9" s="1"/>
  <c r="C19" i="9"/>
  <c r="C20" i="10" l="1"/>
  <c r="B21" i="10"/>
  <c r="G21" i="10" s="1"/>
  <c r="C20" i="9"/>
  <c r="B21" i="9"/>
  <c r="G21" i="9" s="1"/>
  <c r="B22" i="10" l="1"/>
  <c r="G22" i="10" s="1"/>
  <c r="C21" i="10"/>
  <c r="C21" i="9"/>
  <c r="B22" i="9"/>
  <c r="G22" i="9" s="1"/>
  <c r="B23" i="9" l="1"/>
  <c r="G23" i="9" s="1"/>
  <c r="C22" i="9"/>
  <c r="B23" i="10"/>
  <c r="G23" i="10" s="1"/>
  <c r="C22" i="10"/>
  <c r="C23" i="10" l="1"/>
  <c r="B24" i="10"/>
  <c r="G24" i="10" s="1"/>
  <c r="B24" i="9"/>
  <c r="G24" i="9" s="1"/>
  <c r="C23" i="9"/>
  <c r="C24" i="10" l="1"/>
  <c r="B25" i="10"/>
  <c r="G25" i="10" s="1"/>
  <c r="C24" i="9"/>
  <c r="B25" i="9"/>
  <c r="G25" i="9" s="1"/>
  <c r="B26" i="10" l="1"/>
  <c r="G26" i="10" s="1"/>
  <c r="C25" i="10"/>
  <c r="C25" i="9"/>
  <c r="B26" i="9"/>
  <c r="G26" i="9" s="1"/>
  <c r="B27" i="9" l="1"/>
  <c r="G27" i="9" s="1"/>
  <c r="C26" i="9"/>
  <c r="B27" i="10"/>
  <c r="G27" i="10" s="1"/>
  <c r="C26" i="10"/>
  <c r="C27" i="10" l="1"/>
  <c r="B28" i="10"/>
  <c r="G28" i="10" s="1"/>
  <c r="B28" i="9"/>
  <c r="G28" i="9" s="1"/>
  <c r="C27" i="9"/>
  <c r="C28" i="10" l="1"/>
  <c r="B29" i="10"/>
  <c r="G29" i="10" s="1"/>
  <c r="C28" i="9"/>
  <c r="B29" i="9"/>
  <c r="G29" i="9" s="1"/>
  <c r="B30" i="10" l="1"/>
  <c r="G30" i="10" s="1"/>
  <c r="C29" i="10"/>
  <c r="C29" i="9"/>
  <c r="B30" i="9"/>
  <c r="G30" i="9" s="1"/>
  <c r="B31" i="9" l="1"/>
  <c r="G31" i="9" s="1"/>
  <c r="C30" i="9"/>
  <c r="B31" i="10"/>
  <c r="G31" i="10" s="1"/>
  <c r="C30" i="10"/>
  <c r="C31" i="10" l="1"/>
  <c r="B32" i="10"/>
  <c r="G32" i="10" s="1"/>
  <c r="B32" i="9"/>
  <c r="G32" i="9" s="1"/>
  <c r="C31" i="9"/>
  <c r="C32" i="9" l="1"/>
  <c r="B33" i="9"/>
  <c r="G33" i="9" s="1"/>
  <c r="C32" i="10"/>
  <c r="B33" i="10"/>
  <c r="G33" i="10" s="1"/>
  <c r="B34" i="10" l="1"/>
  <c r="G34" i="10" s="1"/>
  <c r="C33" i="10"/>
  <c r="C33" i="9"/>
  <c r="B34" i="9"/>
  <c r="G34" i="9" s="1"/>
  <c r="B35" i="9" l="1"/>
  <c r="G35" i="9" s="1"/>
  <c r="C34" i="9"/>
  <c r="B35" i="10"/>
  <c r="G35" i="10" s="1"/>
  <c r="C34" i="10"/>
  <c r="C35" i="10" l="1"/>
  <c r="B36" i="10"/>
  <c r="G36" i="10" s="1"/>
  <c r="B36" i="9"/>
  <c r="G36" i="9" s="1"/>
  <c r="C35" i="9"/>
  <c r="C36" i="9" l="1"/>
  <c r="B37" i="9"/>
  <c r="G37" i="9" s="1"/>
  <c r="C36" i="10"/>
  <c r="B37" i="10"/>
  <c r="G37" i="10" s="1"/>
  <c r="C37" i="9" l="1"/>
  <c r="B38" i="9"/>
  <c r="G38" i="9" s="1"/>
  <c r="B38" i="10"/>
  <c r="G38" i="10" s="1"/>
  <c r="C37" i="10"/>
  <c r="B39" i="9" l="1"/>
  <c r="C38" i="9"/>
  <c r="B39" i="10"/>
  <c r="C38" i="10"/>
  <c r="C39" i="10" l="1"/>
  <c r="G39" i="10"/>
  <c r="C39" i="9"/>
  <c r="G39" i="9"/>
</calcChain>
</file>

<file path=xl/comments1.xml><?xml version="1.0" encoding="utf-8"?>
<comments xmlns="http://schemas.openxmlformats.org/spreadsheetml/2006/main">
  <authors>
    <author>作成者</author>
  </authors>
  <commentList>
    <comment ref="D9" authorId="0" shapeId="0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9" authorId="0" shapeId="0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0" authorId="0" shapeId="0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3" authorId="0" shapeId="0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E40" authorId="0" shapeId="0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<sst xmlns="http://schemas.openxmlformats.org/spreadsheetml/2006/main" count="144" uniqueCount="57">
  <si>
    <t>※右の入力欄に年月を入力すると、その月のチェックリストになります</t>
  </si>
  <si>
    <t>年月入力欄</t>
  </si>
  <si>
    <t>リスト</t>
  </si>
  <si>
    <t>年</t>
  </si>
  <si>
    <t>―</t>
  </si>
  <si>
    <t>工事名</t>
  </si>
  <si>
    <t>○○工事</t>
  </si>
  <si>
    <t>月</t>
  </si>
  <si>
    <t>休</t>
  </si>
  <si>
    <t>受注者名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</si>
  <si>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</si>
  <si>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</si>
  <si>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</si>
  <si>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</si>
  <si>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</si>
  <si>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</si>
  <si>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</si>
  <si>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</si>
  <si>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</si>
  <si>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</si>
  <si>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</si>
  <si>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</si>
  <si>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</si>
  <si>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今月の閉所率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</si>
  <si>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</si>
  <si>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</si>
  <si>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</si>
  <si>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</si>
  <si>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</si>
  <si>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</si>
  <si>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</si>
  <si>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</si>
  <si>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</si>
  <si>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</si>
  <si>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10"/>
  </si>
  <si>
    <t>元日</t>
    <rPh sb="0" eb="2">
      <t>ガンジツ</t>
    </rPh>
    <phoneticPr fontId="10"/>
  </si>
  <si>
    <t>建国記念の日</t>
    <rPh sb="0" eb="2">
      <t>ケンコク</t>
    </rPh>
    <rPh sb="2" eb="4">
      <t>キネン</t>
    </rPh>
    <phoneticPr fontId="10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</si>
  <si>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10"/>
  </si>
  <si>
    <t>年</t>
    <rPh sb="0" eb="1">
      <t>トシ</t>
    </rPh>
    <phoneticPr fontId="10"/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</si>
  <si>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</si>
  <si>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</si>
  <si>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</si>
  <si>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</si>
  <si>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</si>
  <si>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</si>
  <si>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</si>
  <si>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</si>
  <si>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</si>
  <si>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10"/>
  </si>
  <si>
    <t>文化の日</t>
    <phoneticPr fontId="10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</si>
  <si>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10"/>
  </si>
  <si>
    <t>国民の休日</t>
    <rPh sb="0" eb="2">
      <t>コクミン</t>
    </rPh>
    <rPh sb="3" eb="5">
      <t>キュウジツ</t>
    </rPh>
    <phoneticPr fontId="10"/>
  </si>
  <si>
    <t>秋分の日</t>
    <phoneticPr fontId="10"/>
  </si>
  <si>
    <r>
      <t>2027</t>
    </r>
    <r>
      <rPr>
        <sz val="11"/>
        <rFont val="HG丸ｺﾞｼｯｸM-PRO"/>
        <family val="3"/>
        <charset val="128"/>
      </rPr>
      <t>年祝日等一覧</t>
    </r>
    <phoneticPr fontId="10"/>
  </si>
  <si>
    <t>7月20日の振替</t>
    <phoneticPr fontId="10"/>
  </si>
  <si>
    <t>工程表（週休２日制適用工事　現場閉所チェックリスト）</t>
    <rPh sb="0" eb="3">
      <t>コウテイヒョウ</t>
    </rPh>
    <rPh sb="14" eb="16">
      <t>ゲンバ</t>
    </rPh>
    <rPh sb="16" eb="18">
      <t>ヘイショ</t>
    </rPh>
    <phoneticPr fontId="10"/>
  </si>
  <si>
    <t>○○○○○○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</si>
</sst>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</numFmts>
  <fonts count="13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80" fontId="4" fillId="0" borderId="21" xfId="0" applyNumberFormat="1" applyFont="1" applyBorder="1" applyAlignment="1">
      <alignment horizontal="left"/>
    </xf>
    <xf numFmtId="178" fontId="0" fillId="0" borderId="0" xfId="1" applyNumberFormat="1" applyFont="1" applyFill="1">
      <alignment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11" fillId="0" borderId="6" xfId="0" applyFont="1" applyBorder="1">
      <alignment vertical="center"/>
    </xf>
    <xf numFmtId="179" fontId="11" fillId="0" borderId="2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42"/>
  <sheetViews>
    <sheetView showGridLines="0" tabSelected="1" zoomScaleNormal="100" workbookViewId="0">
      <selection activeCell="C7" sqref="C7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 t="s">
        <v>0</v>
      </c>
      <c r="D1" s="7"/>
      <c r="E1" s="8"/>
      <c r="F1" s="8"/>
    </row>
    <row r="2" spans="2:12">
      <c r="C2" s="44"/>
      <c r="D2" s="44"/>
    </row>
    <row r="3" spans="2:12">
      <c r="C3" s="44"/>
      <c r="D3" s="44"/>
    </row>
    <row r="4" spans="2:12">
      <c r="B4" s="9" t="s">
        <v>55</v>
      </c>
      <c r="I4" t="s">
        <v>1</v>
      </c>
      <c r="K4" s="32" t="s">
        <v>2</v>
      </c>
    </row>
    <row r="5" spans="2:12" ht="11.25" customHeight="1">
      <c r="K5" s="38"/>
    </row>
    <row r="6" spans="2:12">
      <c r="B6" t="s">
        <v>5</v>
      </c>
      <c r="C6" t="s">
        <v>6</v>
      </c>
      <c r="I6" s="45" t="s">
        <v>38</v>
      </c>
      <c r="J6" s="31">
        <v>2025</v>
      </c>
      <c r="K6" s="32" t="s">
        <v>4</v>
      </c>
      <c r="L6" s="33">
        <f>DATE(J6,J7,1)</f>
        <v>45748</v>
      </c>
    </row>
    <row r="7" spans="2:12">
      <c r="B7" t="s">
        <v>9</v>
      </c>
      <c r="C7" s="51" t="s">
        <v>56</v>
      </c>
      <c r="I7" s="34" t="s">
        <v>7</v>
      </c>
      <c r="J7" s="35">
        <v>4</v>
      </c>
      <c r="K7" s="32" t="s">
        <v>8</v>
      </c>
    </row>
    <row r="8" spans="2:12" ht="48.75" customHeight="1">
      <c r="B8" s="10" t="s">
        <v>11</v>
      </c>
      <c r="C8" s="11" t="s">
        <v>12</v>
      </c>
      <c r="D8" s="12" t="s">
        <v>13</v>
      </c>
      <c r="E8" s="12" t="s">
        <v>14</v>
      </c>
      <c r="F8" s="13" t="s">
        <v>15</v>
      </c>
      <c r="G8" s="14" t="s">
        <v>16</v>
      </c>
      <c r="K8" s="32" t="s">
        <v>10</v>
      </c>
    </row>
    <row r="9" spans="2:12">
      <c r="B9" s="16">
        <f>DATE(J6,J7,1)</f>
        <v>45748</v>
      </c>
      <c r="C9" s="17" t="str">
        <f>TEXT(B9,"aaa")</f>
        <v>火</v>
      </c>
      <c r="D9" s="18"/>
      <c r="E9" s="18"/>
      <c r="F9" s="19"/>
      <c r="G9" s="20" t="str">
        <f>IF(ISERROR(VLOOKUP(B9,祝日!$B$2:$D$54,3,0)),"",VLOOKUP(B9,祝日!$B$2:$D$54,3,0))</f>
        <v/>
      </c>
      <c r="H9" s="15"/>
      <c r="J9" s="36"/>
      <c r="K9" s="32" t="s">
        <v>17</v>
      </c>
    </row>
    <row r="10" spans="2:12" ht="18" customHeight="1">
      <c r="B10" s="16">
        <f>B9+1</f>
        <v>45749</v>
      </c>
      <c r="C10" s="17" t="str">
        <f t="shared" ref="C10:C39" si="0">TEXT(B10,"aaa")</f>
        <v>水</v>
      </c>
      <c r="D10" s="18"/>
      <c r="E10" s="18"/>
      <c r="F10" s="19"/>
      <c r="G10" s="20" t="str">
        <f>IF(ISERROR(VLOOKUP(B10,祝日!$B$2:$D$54,3,0)),"",VLOOKUP(B10,祝日!$B$2:$D$54,3,0))</f>
        <v/>
      </c>
      <c r="K10" s="32" t="s">
        <v>18</v>
      </c>
    </row>
    <row r="11" spans="2:12" ht="18.75" customHeight="1">
      <c r="B11" s="16">
        <f t="shared" ref="B11:B36" si="1">B10+1</f>
        <v>45750</v>
      </c>
      <c r="C11" s="17" t="str">
        <f t="shared" si="0"/>
        <v>木</v>
      </c>
      <c r="D11" s="18"/>
      <c r="E11" s="18"/>
      <c r="F11" s="19"/>
      <c r="G11" s="20" t="str">
        <f>IF(ISERROR(VLOOKUP(B11,祝日!$B$2:$D$54,3,0)),"",VLOOKUP(B11,祝日!$B$2:$D$54,3,0))</f>
        <v/>
      </c>
      <c r="I11" s="15"/>
      <c r="K11" s="32" t="s">
        <v>19</v>
      </c>
    </row>
    <row r="12" spans="2:12" ht="18.75" customHeight="1">
      <c r="B12" s="16">
        <f t="shared" si="1"/>
        <v>45751</v>
      </c>
      <c r="C12" s="17" t="str">
        <f t="shared" si="0"/>
        <v>金</v>
      </c>
      <c r="D12" s="18"/>
      <c r="E12" s="18"/>
      <c r="F12" s="19"/>
      <c r="G12" s="20" t="str">
        <f>IF(ISERROR(VLOOKUP(B12,祝日!$B$2:$D$54,3,0)),"",VLOOKUP(B12,祝日!$B$2:$D$54,3,0))</f>
        <v/>
      </c>
      <c r="K12" s="32" t="s">
        <v>20</v>
      </c>
    </row>
    <row r="13" spans="2:12" ht="18.75" customHeight="1">
      <c r="B13" s="16">
        <f t="shared" si="1"/>
        <v>45752</v>
      </c>
      <c r="C13" s="17" t="str">
        <f t="shared" si="0"/>
        <v>土</v>
      </c>
      <c r="D13" s="18"/>
      <c r="E13" s="18"/>
      <c r="F13" s="19"/>
      <c r="G13" s="20" t="str">
        <f>IF(ISERROR(VLOOKUP(B13,祝日!$B$2:$D$54,3,0)),"",VLOOKUP(B13,祝日!$B$2:$D$54,3,0))</f>
        <v/>
      </c>
    </row>
    <row r="14" spans="2:12" ht="18.75" customHeight="1">
      <c r="B14" s="16">
        <f t="shared" si="1"/>
        <v>45753</v>
      </c>
      <c r="C14" s="17" t="str">
        <f t="shared" si="0"/>
        <v>日</v>
      </c>
      <c r="D14" s="18"/>
      <c r="E14" s="18"/>
      <c r="F14" s="19"/>
      <c r="G14" s="20" t="str">
        <f>IF(ISERROR(VLOOKUP(B14,祝日!$B$2:$D$54,3,0)),"",VLOOKUP(B14,祝日!$B$2:$D$54,3,0))</f>
        <v/>
      </c>
    </row>
    <row r="15" spans="2:12" ht="18.75" customHeight="1">
      <c r="B15" s="16">
        <f t="shared" si="1"/>
        <v>45754</v>
      </c>
      <c r="C15" s="17" t="str">
        <f t="shared" si="0"/>
        <v>月</v>
      </c>
      <c r="D15" s="18"/>
      <c r="E15" s="18"/>
      <c r="F15" s="19"/>
      <c r="G15" s="20" t="str">
        <f>IF(ISERROR(VLOOKUP(B15,祝日!$B$2:$D$54,3,0)),"",VLOOKUP(B15,祝日!$B$2:$D$54,3,0))</f>
        <v/>
      </c>
    </row>
    <row r="16" spans="2:12" ht="18.75" customHeight="1">
      <c r="B16" s="16">
        <f t="shared" si="1"/>
        <v>45755</v>
      </c>
      <c r="C16" s="17" t="str">
        <f t="shared" si="0"/>
        <v>火</v>
      </c>
      <c r="D16" s="18"/>
      <c r="E16" s="18"/>
      <c r="F16" s="19"/>
      <c r="G16" s="20" t="str">
        <f>IF(ISERROR(VLOOKUP(B16,祝日!$B$2:$D$54,3,0)),"",VLOOKUP(B16,祝日!$B$2:$D$54,3,0))</f>
        <v/>
      </c>
    </row>
    <row r="17" spans="2:9" ht="18.75" customHeight="1">
      <c r="B17" s="16">
        <f t="shared" si="1"/>
        <v>45756</v>
      </c>
      <c r="C17" s="17" t="str">
        <f t="shared" si="0"/>
        <v>水</v>
      </c>
      <c r="D17" s="18"/>
      <c r="E17" s="18"/>
      <c r="F17" s="19"/>
      <c r="G17" s="20" t="str">
        <f>IF(ISERROR(VLOOKUP(B17,祝日!$B$2:$D$54,3,0)),"",VLOOKUP(B17,祝日!$B$2:$D$54,3,0))</f>
        <v/>
      </c>
    </row>
    <row r="18" spans="2:9" ht="18.75" customHeight="1">
      <c r="B18" s="16">
        <f t="shared" si="1"/>
        <v>45757</v>
      </c>
      <c r="C18" s="17" t="str">
        <f t="shared" si="0"/>
        <v>木</v>
      </c>
      <c r="D18" s="18"/>
      <c r="E18" s="18"/>
      <c r="F18" s="19"/>
      <c r="G18" s="20" t="str">
        <f>IF(ISERROR(VLOOKUP(B18,祝日!$B$2:$D$54,3,0)),"",VLOOKUP(B18,祝日!$B$2:$D$54,3,0))</f>
        <v/>
      </c>
    </row>
    <row r="19" spans="2:9" ht="18.75" customHeight="1">
      <c r="B19" s="16">
        <f t="shared" si="1"/>
        <v>45758</v>
      </c>
      <c r="C19" s="17" t="str">
        <f t="shared" si="0"/>
        <v>金</v>
      </c>
      <c r="D19" s="18"/>
      <c r="E19" s="18"/>
      <c r="F19" s="19"/>
      <c r="G19" s="20" t="str">
        <f>IF(ISERROR(VLOOKUP(B19,祝日!$B$2:$D$54,3,0)),"",VLOOKUP(B19,祝日!$B$2:$D$54,3,0))</f>
        <v/>
      </c>
    </row>
    <row r="20" spans="2:9" ht="18.75" customHeight="1">
      <c r="B20" s="16">
        <f t="shared" si="1"/>
        <v>45759</v>
      </c>
      <c r="C20" s="17" t="str">
        <f t="shared" si="0"/>
        <v>土</v>
      </c>
      <c r="D20" s="18"/>
      <c r="E20" s="18"/>
      <c r="F20" s="19"/>
      <c r="G20" s="20" t="str">
        <f>IF(ISERROR(VLOOKUP(B20,祝日!$B$2:$D$54,3,0)),"",VLOOKUP(B20,祝日!$B$2:$D$54,3,0))</f>
        <v/>
      </c>
    </row>
    <row r="21" spans="2:9" ht="18.75" customHeight="1">
      <c r="B21" s="16">
        <f t="shared" si="1"/>
        <v>45760</v>
      </c>
      <c r="C21" s="17" t="str">
        <f t="shared" si="0"/>
        <v>日</v>
      </c>
      <c r="D21" s="18"/>
      <c r="E21" s="18"/>
      <c r="F21" s="19"/>
      <c r="G21" s="20" t="str">
        <f>IF(ISERROR(VLOOKUP(B21,祝日!$B$2:$D$54,3,0)),"",VLOOKUP(B21,祝日!$B$2:$D$54,3,0))</f>
        <v/>
      </c>
    </row>
    <row r="22" spans="2:9" ht="18.75" customHeight="1">
      <c r="B22" s="16">
        <f t="shared" si="1"/>
        <v>45761</v>
      </c>
      <c r="C22" s="17" t="str">
        <f t="shared" si="0"/>
        <v>月</v>
      </c>
      <c r="D22" s="18"/>
      <c r="E22" s="18"/>
      <c r="F22" s="19"/>
      <c r="G22" s="20" t="str">
        <f>IF(ISERROR(VLOOKUP(B22,祝日!$B$2:$D$54,3,0)),"",VLOOKUP(B22,祝日!$B$2:$D$54,3,0))</f>
        <v/>
      </c>
    </row>
    <row r="23" spans="2:9" ht="18.75" customHeight="1">
      <c r="B23" s="16">
        <f t="shared" si="1"/>
        <v>45762</v>
      </c>
      <c r="C23" s="17" t="str">
        <f t="shared" si="0"/>
        <v>火</v>
      </c>
      <c r="D23" s="18"/>
      <c r="E23" s="18"/>
      <c r="F23" s="19"/>
      <c r="G23" s="20" t="str">
        <f>IF(ISERROR(VLOOKUP(B23,祝日!$B$2:$D$54,3,0)),"",VLOOKUP(B23,祝日!$B$2:$D$54,3,0))</f>
        <v/>
      </c>
    </row>
    <row r="24" spans="2:9" ht="18.75" customHeight="1">
      <c r="B24" s="16">
        <f t="shared" si="1"/>
        <v>45763</v>
      </c>
      <c r="C24" s="17" t="str">
        <f t="shared" si="0"/>
        <v>水</v>
      </c>
      <c r="D24" s="18"/>
      <c r="E24" s="18"/>
      <c r="F24" s="19"/>
      <c r="G24" s="20" t="str">
        <f>IF(ISERROR(VLOOKUP(B24,祝日!$B$2:$D$54,3,0)),"",VLOOKUP(B24,祝日!$B$2:$D$54,3,0))</f>
        <v/>
      </c>
    </row>
    <row r="25" spans="2:9" ht="18.75" customHeight="1">
      <c r="B25" s="16">
        <f t="shared" si="1"/>
        <v>45764</v>
      </c>
      <c r="C25" s="17" t="str">
        <f t="shared" si="0"/>
        <v>木</v>
      </c>
      <c r="D25" s="18"/>
      <c r="E25" s="18"/>
      <c r="F25" s="19"/>
      <c r="G25" s="20" t="str">
        <f>IF(ISERROR(VLOOKUP(B25,祝日!$B$2:$D$54,3,0)),"",VLOOKUP(B25,祝日!$B$2:$D$54,3,0))</f>
        <v/>
      </c>
      <c r="I25" s="37"/>
    </row>
    <row r="26" spans="2:9" ht="18.75" customHeight="1">
      <c r="B26" s="16">
        <f t="shared" si="1"/>
        <v>45765</v>
      </c>
      <c r="C26" s="17" t="str">
        <f t="shared" si="0"/>
        <v>金</v>
      </c>
      <c r="D26" s="18"/>
      <c r="E26" s="18"/>
      <c r="F26" s="19"/>
      <c r="G26" s="20" t="str">
        <f>IF(ISERROR(VLOOKUP(B26,祝日!$B$2:$D$54,3,0)),"",VLOOKUP(B26,祝日!$B$2:$D$54,3,0))</f>
        <v/>
      </c>
    </row>
    <row r="27" spans="2:9" ht="18.75" customHeight="1">
      <c r="B27" s="16">
        <f t="shared" si="1"/>
        <v>45766</v>
      </c>
      <c r="C27" s="17" t="str">
        <f t="shared" si="0"/>
        <v>土</v>
      </c>
      <c r="D27" s="18"/>
      <c r="E27" s="18"/>
      <c r="F27" s="19"/>
      <c r="G27" s="20" t="str">
        <f>IF(ISERROR(VLOOKUP(B27,祝日!$B$2:$D$54,3,0)),"",VLOOKUP(B27,祝日!$B$2:$D$54,3,0))</f>
        <v/>
      </c>
    </row>
    <row r="28" spans="2:9" ht="18.75" customHeight="1">
      <c r="B28" s="16">
        <f t="shared" si="1"/>
        <v>45767</v>
      </c>
      <c r="C28" s="17" t="str">
        <f t="shared" si="0"/>
        <v>日</v>
      </c>
      <c r="D28" s="18"/>
      <c r="E28" s="18"/>
      <c r="F28" s="19"/>
      <c r="G28" s="20" t="str">
        <f>IF(ISERROR(VLOOKUP(B28,祝日!$B$2:$D$54,3,0)),"",VLOOKUP(B28,祝日!$B$2:$D$54,3,0))</f>
        <v/>
      </c>
    </row>
    <row r="29" spans="2:9" ht="18.75" customHeight="1">
      <c r="B29" s="16">
        <f t="shared" si="1"/>
        <v>45768</v>
      </c>
      <c r="C29" s="17" t="str">
        <f t="shared" si="0"/>
        <v>月</v>
      </c>
      <c r="D29" s="18"/>
      <c r="E29" s="18"/>
      <c r="F29" s="19"/>
      <c r="G29" s="20" t="str">
        <f>IF(ISERROR(VLOOKUP(B29,祝日!$B$2:$D$54,3,0)),"",VLOOKUP(B29,祝日!$B$2:$D$54,3,0))</f>
        <v/>
      </c>
    </row>
    <row r="30" spans="2:9" ht="18.75" customHeight="1">
      <c r="B30" s="16">
        <f t="shared" si="1"/>
        <v>45769</v>
      </c>
      <c r="C30" s="17" t="str">
        <f t="shared" si="0"/>
        <v>火</v>
      </c>
      <c r="D30" s="18"/>
      <c r="E30" s="18"/>
      <c r="F30" s="19"/>
      <c r="G30" s="20" t="str">
        <f>IF(ISERROR(VLOOKUP(B30,祝日!$B$2:$D$54,3,0)),"",VLOOKUP(B30,祝日!$B$2:$D$54,3,0))</f>
        <v/>
      </c>
    </row>
    <row r="31" spans="2:9" ht="18.75" customHeight="1">
      <c r="B31" s="16">
        <f t="shared" si="1"/>
        <v>45770</v>
      </c>
      <c r="C31" s="17" t="str">
        <f t="shared" si="0"/>
        <v>水</v>
      </c>
      <c r="D31" s="18"/>
      <c r="E31" s="18"/>
      <c r="F31" s="19"/>
      <c r="G31" s="20" t="str">
        <f>IF(ISERROR(VLOOKUP(B31,祝日!$B$2:$D$54,3,0)),"",VLOOKUP(B31,祝日!$B$2:$D$54,3,0))</f>
        <v/>
      </c>
    </row>
    <row r="32" spans="2:9" ht="18.75" customHeight="1">
      <c r="B32" s="16">
        <f t="shared" si="1"/>
        <v>45771</v>
      </c>
      <c r="C32" s="17" t="str">
        <f t="shared" si="0"/>
        <v>木</v>
      </c>
      <c r="D32" s="18"/>
      <c r="E32" s="18"/>
      <c r="F32" s="19"/>
      <c r="G32" s="20" t="str">
        <f>IF(ISERROR(VLOOKUP(B32,祝日!$B$2:$D$54,3,0)),"",VLOOKUP(B32,祝日!$B$2:$D$54,3,0))</f>
        <v/>
      </c>
    </row>
    <row r="33" spans="2:7" ht="18.75" customHeight="1">
      <c r="B33" s="16">
        <f t="shared" si="1"/>
        <v>45772</v>
      </c>
      <c r="C33" s="17" t="str">
        <f t="shared" si="0"/>
        <v>金</v>
      </c>
      <c r="D33" s="18"/>
      <c r="E33" s="18"/>
      <c r="F33" s="19"/>
      <c r="G33" s="20" t="str">
        <f>IF(ISERROR(VLOOKUP(B33,祝日!$B$2:$D$54,3,0)),"",VLOOKUP(B33,祝日!$B$2:$D$54,3,0))</f>
        <v/>
      </c>
    </row>
    <row r="34" spans="2:7" ht="18.75" customHeight="1">
      <c r="B34" s="16">
        <f t="shared" si="1"/>
        <v>45773</v>
      </c>
      <c r="C34" s="17" t="str">
        <f t="shared" si="0"/>
        <v>土</v>
      </c>
      <c r="D34" s="18"/>
      <c r="E34" s="18"/>
      <c r="F34" s="19"/>
      <c r="G34" s="20" t="str">
        <f>IF(ISERROR(VLOOKUP(B34,祝日!$B$2:$D$54,3,0)),"",VLOOKUP(B34,祝日!$B$2:$D$54,3,0))</f>
        <v/>
      </c>
    </row>
    <row r="35" spans="2:7" ht="18.75" customHeight="1">
      <c r="B35" s="16">
        <f t="shared" si="1"/>
        <v>45774</v>
      </c>
      <c r="C35" s="17" t="str">
        <f t="shared" si="0"/>
        <v>日</v>
      </c>
      <c r="D35" s="18"/>
      <c r="E35" s="18"/>
      <c r="F35" s="19"/>
      <c r="G35" s="20" t="str">
        <f>IF(ISERROR(VLOOKUP(B35,祝日!$B$2:$D$54,3,0)),"",VLOOKUP(B35,祝日!$B$2:$D$54,3,0))</f>
        <v/>
      </c>
    </row>
    <row r="36" spans="2:7" ht="18.75" customHeight="1">
      <c r="B36" s="16">
        <f t="shared" si="1"/>
        <v>45775</v>
      </c>
      <c r="C36" s="17" t="str">
        <f t="shared" si="0"/>
        <v>月</v>
      </c>
      <c r="D36" s="18"/>
      <c r="E36" s="18"/>
      <c r="F36" s="19"/>
      <c r="G36" s="20" t="str">
        <f>IF(ISERROR(VLOOKUP(B36,祝日!$B$2:$D$54,3,0)),"",VLOOKUP(B36,祝日!$B$2:$D$54,3,0))</f>
        <v/>
      </c>
    </row>
    <row r="37" spans="2:7" ht="18.75" customHeight="1">
      <c r="B37" s="16">
        <f>IF(B36=EOMONTH($B$9,0),"",B36+1)</f>
        <v>45776</v>
      </c>
      <c r="C37" s="17" t="str">
        <f t="shared" si="0"/>
        <v>火</v>
      </c>
      <c r="D37" s="18"/>
      <c r="E37" s="18"/>
      <c r="F37" s="19"/>
      <c r="G37" s="20" t="str">
        <f>IF(ISERROR(VLOOKUP(B37,祝日!$B$2:$D$54,3,0)),"",VLOOKUP(B37,祝日!$B$2:$D$54,3,0))</f>
        <v>昭和の日</v>
      </c>
    </row>
    <row r="38" spans="2:7" ht="18.75" customHeight="1">
      <c r="B38" s="16">
        <f>IF(OR(B37="",B37=EOMONTH($B$9,0)),"",B37+1)</f>
        <v>45777</v>
      </c>
      <c r="C38" s="17" t="str">
        <f t="shared" si="0"/>
        <v>水</v>
      </c>
      <c r="D38" s="18"/>
      <c r="E38" s="18"/>
      <c r="F38" s="19"/>
      <c r="G38" s="20" t="str">
        <f>IF(ISERROR(VLOOKUP(B38,祝日!$B$2:$D$54,3,0)),"",VLOOKUP(B38,祝日!$B$2:$D$54,3,0))</f>
        <v/>
      </c>
    </row>
    <row r="39" spans="2:7" ht="18.75" customHeight="1">
      <c r="B39" s="21" t="str">
        <f>IF(OR(B38="",B38=EOMONTH($B$9,0)),"",B38+1)</f>
        <v/>
      </c>
      <c r="C39" s="22" t="str">
        <f t="shared" si="0"/>
        <v/>
      </c>
      <c r="D39" s="23"/>
      <c r="E39" s="23"/>
      <c r="F39" s="24"/>
      <c r="G39" s="20" t="str">
        <f>IF(ISERROR(VLOOKUP(B39,祝日!$B$2:$D$54,3,0)),"",VLOOKUP(B39,祝日!$B$2:$D$54,3,0))</f>
        <v/>
      </c>
    </row>
    <row r="40" spans="2:7" ht="18.75" customHeight="1">
      <c r="B40" s="25" t="s">
        <v>21</v>
      </c>
      <c r="C40" s="26"/>
      <c r="D40" s="27">
        <f>COUNTIF(D9:D39,"休")</f>
        <v>0</v>
      </c>
      <c r="E40" s="27">
        <f>COUNTIF(E9:E39,"休")+COUNTIF(E9:E39,"雨休")</f>
        <v>0</v>
      </c>
      <c r="F40" s="28"/>
    </row>
    <row r="41" spans="2:7" ht="18" customHeight="1">
      <c r="B41" s="26" t="s">
        <v>22</v>
      </c>
      <c r="C41" s="26"/>
      <c r="D41" s="27">
        <f>DAY(EOMONTH(L6,0))-COUNTIF(D9:D39,"ー")-COUNTIF(D9:D39,"夏休")-COUNTIF(D9:D39,"年末年始休")-COUNTIF(D9:D39,"工場製作")-COUNTIF(D9:D39,"その他休")</f>
        <v>30</v>
      </c>
      <c r="E41" s="27">
        <f>DAY(EOMONTH(L6,0))-COUNTIF(E9:E39,"ー")-COUNTIF(E9:E39,"夏休")-COUNTIF(E9:E39,"年末年始休")-COUNTIF(E9:E39,"工場製作")-COUNTIF(E9:E39,"その他休")</f>
        <v>30</v>
      </c>
    </row>
    <row r="42" spans="2:7">
      <c r="B42" t="s">
        <v>23</v>
      </c>
      <c r="D42" s="29">
        <f>D40/D41</f>
        <v>0</v>
      </c>
      <c r="E42" s="29">
        <f>E40/E41</f>
        <v>0</v>
      </c>
    </row>
  </sheetData>
  <phoneticPr fontId="10"/>
  <conditionalFormatting sqref="B9:F39">
    <cfRule type="expression" dxfId="8" priority="1">
      <formula>$G9&lt;&gt;""</formula>
    </cfRule>
    <cfRule type="expression" dxfId="7" priority="2">
      <formula>$C9="日"</formula>
    </cfRule>
    <cfRule type="expression" dxfId="6" priority="3">
      <formula>$C9="土"</formula>
    </cfRule>
  </conditionalFormatting>
  <dataValidations count="1">
    <dataValidation type="list" allowBlank="1" showInputMessage="1" showErrorMessage="1" sqref="D9:E39">
      <formula1>$K$5:$K$12</formula1>
    </dataValidation>
  </dataValidations>
  <pageMargins left="0.39370078740157483" right="0.39370078740157483" top="0.59055118110236227" bottom="0.59055118110236227" header="0.31496062992125984" footer="0.31496062992125984"/>
  <pageSetup paperSize="9" scale="97" orientation="portrait" r:id="rId1"/>
  <colBreaks count="1" manualBreakCount="1">
    <brk id="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L42"/>
  <sheetViews>
    <sheetView showGridLines="0" view="pageBreakPreview" zoomScaleNormal="85" zoomScaleSheetLayoutView="100" workbookViewId="0">
      <selection activeCell="B10" sqref="B10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 t="s">
        <v>0</v>
      </c>
      <c r="D1" s="7"/>
      <c r="E1" s="8"/>
      <c r="F1" s="8"/>
    </row>
    <row r="2" spans="2:12">
      <c r="C2" s="44"/>
      <c r="D2" s="44"/>
    </row>
    <row r="3" spans="2:12">
      <c r="C3" s="44"/>
      <c r="D3" s="44"/>
    </row>
    <row r="4" spans="2:12">
      <c r="B4" s="9" t="s">
        <v>55</v>
      </c>
      <c r="I4" t="s">
        <v>1</v>
      </c>
      <c r="K4" s="15" t="s">
        <v>2</v>
      </c>
    </row>
    <row r="5" spans="2:12" ht="11.25" customHeight="1"/>
    <row r="6" spans="2:12">
      <c r="B6" t="s">
        <v>5</v>
      </c>
      <c r="C6" t="s">
        <v>6</v>
      </c>
      <c r="I6" s="30" t="s">
        <v>3</v>
      </c>
      <c r="J6" s="31">
        <v>2025</v>
      </c>
      <c r="K6" s="32" t="s">
        <v>4</v>
      </c>
      <c r="L6" s="33">
        <f>DATE(J6,J7,1)</f>
        <v>45839</v>
      </c>
    </row>
    <row r="7" spans="2:12">
      <c r="B7" t="s">
        <v>9</v>
      </c>
      <c r="C7" s="51" t="s">
        <v>56</v>
      </c>
      <c r="I7" s="34" t="s">
        <v>7</v>
      </c>
      <c r="J7" s="35">
        <v>7</v>
      </c>
      <c r="K7" s="32" t="s">
        <v>8</v>
      </c>
    </row>
    <row r="8" spans="2:12" ht="37.5">
      <c r="B8" s="10" t="s">
        <v>11</v>
      </c>
      <c r="C8" s="11" t="s">
        <v>12</v>
      </c>
      <c r="D8" s="12" t="s">
        <v>13</v>
      </c>
      <c r="E8" s="12" t="s">
        <v>14</v>
      </c>
      <c r="F8" s="13" t="s">
        <v>15</v>
      </c>
      <c r="G8" s="14" t="s">
        <v>16</v>
      </c>
      <c r="K8" s="32" t="s">
        <v>10</v>
      </c>
    </row>
    <row r="9" spans="2:12">
      <c r="B9" s="16">
        <f>DATE(J6,J7,1)</f>
        <v>45839</v>
      </c>
      <c r="C9" s="17" t="str">
        <f>TEXT(B9,"aaa")</f>
        <v>火</v>
      </c>
      <c r="D9" s="18" t="s">
        <v>4</v>
      </c>
      <c r="E9" s="18" t="s">
        <v>4</v>
      </c>
      <c r="F9" s="19"/>
      <c r="G9" s="20" t="str">
        <f>IF(ISERROR(VLOOKUP(B9,祝日!$B$2:$D$54,3,0)),"",VLOOKUP(B9,祝日!$B$2:$D$54,3,0))</f>
        <v/>
      </c>
      <c r="H9" s="15"/>
      <c r="J9" s="36"/>
      <c r="K9" s="32" t="s">
        <v>17</v>
      </c>
    </row>
    <row r="10" spans="2:12" ht="18" customHeight="1">
      <c r="B10" s="16">
        <f>B9+1</f>
        <v>45840</v>
      </c>
      <c r="C10" s="17" t="str">
        <f t="shared" ref="C10:C39" si="0">TEXT(B10,"aaa")</f>
        <v>水</v>
      </c>
      <c r="D10" s="18" t="s">
        <v>4</v>
      </c>
      <c r="E10" s="18" t="s">
        <v>4</v>
      </c>
      <c r="F10" s="19"/>
      <c r="G10" s="20" t="str">
        <f>IF(ISERROR(VLOOKUP(B10,祝日!$B$2:$D$54,3,0)),"",VLOOKUP(B10,祝日!$B$2:$D$54,3,0))</f>
        <v/>
      </c>
      <c r="K10" s="32" t="s">
        <v>18</v>
      </c>
    </row>
    <row r="11" spans="2:12" ht="18.75" customHeight="1">
      <c r="B11" s="16">
        <f t="shared" ref="B11:B36" si="1">B10+1</f>
        <v>45841</v>
      </c>
      <c r="C11" s="17" t="str">
        <f t="shared" si="0"/>
        <v>木</v>
      </c>
      <c r="D11" s="18" t="s">
        <v>4</v>
      </c>
      <c r="E11" s="18" t="s">
        <v>4</v>
      </c>
      <c r="F11" s="19" t="s">
        <v>24</v>
      </c>
      <c r="G11" s="20" t="str">
        <f>IF(ISERROR(VLOOKUP(B11,祝日!$B$2:$D$54,3,0)),"",VLOOKUP(B11,祝日!$B$2:$D$54,3,0))</f>
        <v/>
      </c>
      <c r="I11" s="15"/>
      <c r="K11" s="32" t="s">
        <v>19</v>
      </c>
    </row>
    <row r="12" spans="2:12" ht="18.75" customHeight="1">
      <c r="B12" s="16">
        <f t="shared" si="1"/>
        <v>45842</v>
      </c>
      <c r="C12" s="17" t="str">
        <f t="shared" si="0"/>
        <v>金</v>
      </c>
      <c r="D12" s="18" t="s">
        <v>4</v>
      </c>
      <c r="E12" s="18" t="s">
        <v>4</v>
      </c>
      <c r="F12" s="19" t="s">
        <v>24</v>
      </c>
      <c r="G12" s="20" t="str">
        <f>IF(ISERROR(VLOOKUP(B12,祝日!$B$2:$D$54,3,0)),"",VLOOKUP(B12,祝日!$B$2:$D$54,3,0))</f>
        <v/>
      </c>
      <c r="K12" s="32" t="s">
        <v>20</v>
      </c>
    </row>
    <row r="13" spans="2:12" ht="18.75" customHeight="1">
      <c r="B13" s="16">
        <f t="shared" si="1"/>
        <v>45843</v>
      </c>
      <c r="C13" s="17" t="str">
        <f t="shared" si="0"/>
        <v>土</v>
      </c>
      <c r="D13" s="18"/>
      <c r="E13" s="18"/>
      <c r="F13" s="19" t="s">
        <v>25</v>
      </c>
      <c r="G13" s="20" t="str">
        <f>IF(ISERROR(VLOOKUP(B13,祝日!$B$2:$D$54,3,0)),"",VLOOKUP(B13,祝日!$B$2:$D$54,3,0))</f>
        <v/>
      </c>
    </row>
    <row r="14" spans="2:12" ht="18.75" customHeight="1">
      <c r="B14" s="16">
        <f t="shared" si="1"/>
        <v>45844</v>
      </c>
      <c r="C14" s="17" t="str">
        <f t="shared" si="0"/>
        <v>日</v>
      </c>
      <c r="D14" s="18" t="s">
        <v>8</v>
      </c>
      <c r="E14" s="18" t="s">
        <v>8</v>
      </c>
      <c r="F14" s="19"/>
      <c r="G14" s="20" t="str">
        <f>IF(ISERROR(VLOOKUP(B14,祝日!$B$2:$D$54,3,0)),"",VLOOKUP(B14,祝日!$B$2:$D$54,3,0))</f>
        <v/>
      </c>
    </row>
    <row r="15" spans="2:12" ht="18.75" customHeight="1">
      <c r="B15" s="16">
        <f t="shared" si="1"/>
        <v>45845</v>
      </c>
      <c r="C15" s="17" t="str">
        <f t="shared" si="0"/>
        <v>月</v>
      </c>
      <c r="D15" s="18" t="s">
        <v>8</v>
      </c>
      <c r="E15" s="18" t="s">
        <v>8</v>
      </c>
      <c r="F15" s="19"/>
      <c r="G15" s="20" t="str">
        <f>IF(ISERROR(VLOOKUP(B15,祝日!$B$2:$D$54,3,0)),"",VLOOKUP(B15,祝日!$B$2:$D$54,3,0))</f>
        <v/>
      </c>
    </row>
    <row r="16" spans="2:12" ht="18.75" customHeight="1">
      <c r="B16" s="16">
        <f t="shared" si="1"/>
        <v>45846</v>
      </c>
      <c r="C16" s="17" t="str">
        <f t="shared" si="0"/>
        <v>火</v>
      </c>
      <c r="D16" s="18"/>
      <c r="E16" s="18"/>
      <c r="F16" s="46"/>
      <c r="G16" s="20" t="str">
        <f>IF(ISERROR(VLOOKUP(B16,祝日!$B$2:$D$54,3,0)),"",VLOOKUP(B16,祝日!$B$2:$D$54,3,0))</f>
        <v/>
      </c>
    </row>
    <row r="17" spans="2:9" ht="18.75" customHeight="1">
      <c r="B17" s="16">
        <f t="shared" si="1"/>
        <v>45847</v>
      </c>
      <c r="C17" s="17" t="str">
        <f t="shared" si="0"/>
        <v>水</v>
      </c>
      <c r="D17" s="18"/>
      <c r="E17" s="18"/>
      <c r="F17" s="19"/>
      <c r="G17" s="20" t="str">
        <f>IF(ISERROR(VLOOKUP(B17,祝日!$B$2:$D$54,3,0)),"",VLOOKUP(B17,祝日!$B$2:$D$54,3,0))</f>
        <v/>
      </c>
    </row>
    <row r="18" spans="2:9" ht="18.75" customHeight="1">
      <c r="B18" s="16">
        <f t="shared" si="1"/>
        <v>45848</v>
      </c>
      <c r="C18" s="17" t="str">
        <f t="shared" si="0"/>
        <v>木</v>
      </c>
      <c r="D18" s="18"/>
      <c r="E18" s="18" t="s">
        <v>18</v>
      </c>
      <c r="F18" s="46" t="s">
        <v>37</v>
      </c>
      <c r="G18" s="20" t="str">
        <f>IF(ISERROR(VLOOKUP(B18,祝日!$B$2:$D$54,3,0)),"",VLOOKUP(B18,祝日!$B$2:$D$54,3,0))</f>
        <v/>
      </c>
    </row>
    <row r="19" spans="2:9" ht="18.75" customHeight="1">
      <c r="B19" s="16">
        <f t="shared" si="1"/>
        <v>45849</v>
      </c>
      <c r="C19" s="17" t="str">
        <f t="shared" si="0"/>
        <v>金</v>
      </c>
      <c r="D19" s="18" t="s">
        <v>8</v>
      </c>
      <c r="E19" s="18" t="s">
        <v>8</v>
      </c>
      <c r="F19" s="19"/>
      <c r="G19" s="20" t="str">
        <f>IF(ISERROR(VLOOKUP(B19,祝日!$B$2:$D$54,3,0)),"",VLOOKUP(B19,祝日!$B$2:$D$54,3,0))</f>
        <v/>
      </c>
    </row>
    <row r="20" spans="2:9" ht="18.75" customHeight="1">
      <c r="B20" s="16">
        <f t="shared" si="1"/>
        <v>45850</v>
      </c>
      <c r="C20" s="17" t="str">
        <f t="shared" si="0"/>
        <v>土</v>
      </c>
      <c r="D20" s="18"/>
      <c r="E20" s="18"/>
      <c r="F20" s="19"/>
      <c r="G20" s="20" t="str">
        <f>IF(ISERROR(VLOOKUP(B20,祝日!$B$2:$D$54,3,0)),"",VLOOKUP(B20,祝日!$B$2:$D$54,3,0))</f>
        <v/>
      </c>
    </row>
    <row r="21" spans="2:9" ht="18.75" customHeight="1">
      <c r="B21" s="16">
        <f t="shared" si="1"/>
        <v>45851</v>
      </c>
      <c r="C21" s="17" t="str">
        <f t="shared" si="0"/>
        <v>日</v>
      </c>
      <c r="D21" s="18" t="s">
        <v>10</v>
      </c>
      <c r="E21" s="18" t="s">
        <v>10</v>
      </c>
      <c r="F21" s="19"/>
      <c r="G21" s="20" t="str">
        <f>IF(ISERROR(VLOOKUP(B21,祝日!$B$2:$D$54,3,0)),"",VLOOKUP(B21,祝日!$B$2:$D$54,3,0))</f>
        <v/>
      </c>
    </row>
    <row r="22" spans="2:9" ht="18.75" customHeight="1">
      <c r="B22" s="16">
        <f t="shared" si="1"/>
        <v>45852</v>
      </c>
      <c r="C22" s="17" t="str">
        <f t="shared" si="0"/>
        <v>月</v>
      </c>
      <c r="D22" s="18" t="s">
        <v>10</v>
      </c>
      <c r="E22" s="18" t="s">
        <v>10</v>
      </c>
      <c r="F22" s="19"/>
      <c r="G22" s="20" t="str">
        <f>IF(ISERROR(VLOOKUP(B22,祝日!$B$2:$D$54,3,0)),"",VLOOKUP(B22,祝日!$B$2:$D$54,3,0))</f>
        <v/>
      </c>
    </row>
    <row r="23" spans="2:9" ht="18.75" customHeight="1">
      <c r="B23" s="16">
        <f t="shared" si="1"/>
        <v>45853</v>
      </c>
      <c r="C23" s="17" t="str">
        <f t="shared" si="0"/>
        <v>火</v>
      </c>
      <c r="D23" s="18" t="s">
        <v>10</v>
      </c>
      <c r="E23" s="18" t="s">
        <v>10</v>
      </c>
      <c r="F23" s="19"/>
      <c r="G23" s="20" t="str">
        <f>IF(ISERROR(VLOOKUP(B23,祝日!$B$2:$D$54,3,0)),"",VLOOKUP(B23,祝日!$B$2:$D$54,3,0))</f>
        <v/>
      </c>
    </row>
    <row r="24" spans="2:9" ht="18.75" customHeight="1">
      <c r="B24" s="16">
        <f t="shared" si="1"/>
        <v>45854</v>
      </c>
      <c r="C24" s="17" t="str">
        <f t="shared" si="0"/>
        <v>水</v>
      </c>
      <c r="D24" s="18"/>
      <c r="E24" s="18"/>
      <c r="F24" s="19"/>
      <c r="G24" s="20" t="str">
        <f>IF(ISERROR(VLOOKUP(B24,祝日!$B$2:$D$54,3,0)),"",VLOOKUP(B24,祝日!$B$2:$D$54,3,0))</f>
        <v/>
      </c>
    </row>
    <row r="25" spans="2:9" ht="18.75" customHeight="1">
      <c r="B25" s="16">
        <f t="shared" si="1"/>
        <v>45855</v>
      </c>
      <c r="C25" s="17" t="str">
        <f t="shared" si="0"/>
        <v>木</v>
      </c>
      <c r="D25" s="18"/>
      <c r="E25" s="18"/>
      <c r="F25" s="50"/>
      <c r="G25" s="20" t="str">
        <f>IF(ISERROR(VLOOKUP(B25,祝日!$B$2:$D$54,3,0)),"",VLOOKUP(B25,祝日!$B$2:$D$54,3,0))</f>
        <v/>
      </c>
      <c r="I25" s="37"/>
    </row>
    <row r="26" spans="2:9" ht="18.75" customHeight="1">
      <c r="B26" s="16">
        <f t="shared" si="1"/>
        <v>45856</v>
      </c>
      <c r="C26" s="17" t="str">
        <f t="shared" si="0"/>
        <v>金</v>
      </c>
      <c r="D26" s="18"/>
      <c r="E26" s="18"/>
      <c r="F26" s="19"/>
      <c r="G26" s="20" t="str">
        <f>IF(ISERROR(VLOOKUP(B26,祝日!$B$2:$D$54,3,0)),"",VLOOKUP(B26,祝日!$B$2:$D$54,3,0))</f>
        <v/>
      </c>
    </row>
    <row r="27" spans="2:9" ht="18.75" customHeight="1">
      <c r="B27" s="16">
        <f t="shared" si="1"/>
        <v>45857</v>
      </c>
      <c r="C27" s="17" t="str">
        <f t="shared" si="0"/>
        <v>土</v>
      </c>
      <c r="D27" s="18"/>
      <c r="E27" s="18"/>
      <c r="F27" s="19"/>
      <c r="G27" s="20" t="str">
        <f>IF(ISERROR(VLOOKUP(B27,祝日!$B$2:$D$54,3,0)),"",VLOOKUP(B27,祝日!$B$2:$D$54,3,0))</f>
        <v/>
      </c>
    </row>
    <row r="28" spans="2:9" ht="18.75" customHeight="1">
      <c r="B28" s="16">
        <f t="shared" si="1"/>
        <v>45858</v>
      </c>
      <c r="C28" s="17" t="str">
        <f t="shared" si="0"/>
        <v>日</v>
      </c>
      <c r="D28" s="18" t="s">
        <v>8</v>
      </c>
      <c r="E28" s="18"/>
      <c r="F28" s="46" t="s">
        <v>26</v>
      </c>
      <c r="G28" s="20" t="str">
        <f>IF(ISERROR(VLOOKUP(B28,祝日!$B$2:$D$54,3,0)),"",VLOOKUP(B28,祝日!$B$2:$D$54,3,0))</f>
        <v/>
      </c>
    </row>
    <row r="29" spans="2:9" ht="18.75" customHeight="1">
      <c r="B29" s="16">
        <f t="shared" si="1"/>
        <v>45859</v>
      </c>
      <c r="C29" s="17" t="str">
        <f t="shared" si="0"/>
        <v>月</v>
      </c>
      <c r="D29" s="18" t="s">
        <v>8</v>
      </c>
      <c r="E29" s="18" t="s">
        <v>8</v>
      </c>
      <c r="F29" s="19"/>
      <c r="G29" s="20" t="str">
        <f>IF(ISERROR(VLOOKUP(B29,祝日!$B$2:$D$54,3,0)),"",VLOOKUP(B29,祝日!$B$2:$D$54,3,0))</f>
        <v>海の日</v>
      </c>
    </row>
    <row r="30" spans="2:9" ht="18.75" customHeight="1">
      <c r="B30" s="16">
        <f t="shared" si="1"/>
        <v>45860</v>
      </c>
      <c r="C30" s="17" t="str">
        <f t="shared" si="0"/>
        <v>火</v>
      </c>
      <c r="D30" s="18"/>
      <c r="E30" s="18"/>
      <c r="F30" s="19"/>
      <c r="G30" s="20" t="str">
        <f>IF(ISERROR(VLOOKUP(B30,祝日!$B$2:$D$54,3,0)),"",VLOOKUP(B30,祝日!$B$2:$D$54,3,0))</f>
        <v/>
      </c>
    </row>
    <row r="31" spans="2:9" ht="18.75" customHeight="1">
      <c r="B31" s="16">
        <f t="shared" si="1"/>
        <v>45861</v>
      </c>
      <c r="C31" s="17" t="str">
        <f t="shared" si="0"/>
        <v>水</v>
      </c>
      <c r="D31" s="18"/>
      <c r="E31" s="18"/>
      <c r="F31" s="19"/>
      <c r="G31" s="20" t="str">
        <f>IF(ISERROR(VLOOKUP(B31,祝日!$B$2:$D$54,3,0)),"",VLOOKUP(B31,祝日!$B$2:$D$54,3,0))</f>
        <v/>
      </c>
    </row>
    <row r="32" spans="2:9" ht="18.75" customHeight="1">
      <c r="B32" s="16">
        <f t="shared" si="1"/>
        <v>45862</v>
      </c>
      <c r="C32" s="17" t="str">
        <f t="shared" si="0"/>
        <v>木</v>
      </c>
      <c r="D32" s="18"/>
      <c r="E32" s="18" t="s">
        <v>8</v>
      </c>
      <c r="F32" s="50" t="s">
        <v>54</v>
      </c>
      <c r="G32" s="20" t="str">
        <f>IF(ISERROR(VLOOKUP(B32,祝日!$B$2:$D$54,3,0)),"",VLOOKUP(B32,祝日!$B$2:$D$54,3,0))</f>
        <v/>
      </c>
    </row>
    <row r="33" spans="2:7" ht="18.75" customHeight="1">
      <c r="B33" s="16">
        <f t="shared" si="1"/>
        <v>45863</v>
      </c>
      <c r="C33" s="17" t="str">
        <f t="shared" si="0"/>
        <v>金</v>
      </c>
      <c r="D33" s="18"/>
      <c r="E33" s="18"/>
      <c r="F33" s="19"/>
      <c r="G33" s="20" t="str">
        <f>IF(ISERROR(VLOOKUP(B33,祝日!$B$2:$D$54,3,0)),"",VLOOKUP(B33,祝日!$B$2:$D$54,3,0))</f>
        <v/>
      </c>
    </row>
    <row r="34" spans="2:7" ht="18.75" customHeight="1">
      <c r="B34" s="16">
        <f t="shared" si="1"/>
        <v>45864</v>
      </c>
      <c r="C34" s="17" t="str">
        <f t="shared" si="0"/>
        <v>土</v>
      </c>
      <c r="D34" s="18"/>
      <c r="E34" s="18"/>
      <c r="F34" s="19"/>
      <c r="G34" s="20" t="str">
        <f>IF(ISERROR(VLOOKUP(B34,祝日!$B$2:$D$54,3,0)),"",VLOOKUP(B34,祝日!$B$2:$D$54,3,0))</f>
        <v/>
      </c>
    </row>
    <row r="35" spans="2:7" ht="18.75" customHeight="1">
      <c r="B35" s="16">
        <f t="shared" si="1"/>
        <v>45865</v>
      </c>
      <c r="C35" s="17" t="str">
        <f t="shared" si="0"/>
        <v>日</v>
      </c>
      <c r="D35" s="18" t="s">
        <v>8</v>
      </c>
      <c r="E35" s="18" t="s">
        <v>8</v>
      </c>
      <c r="F35" s="19"/>
      <c r="G35" s="20" t="str">
        <f>IF(ISERROR(VLOOKUP(B35,祝日!$B$2:$D$54,3,0)),"",VLOOKUP(B35,祝日!$B$2:$D$54,3,0))</f>
        <v/>
      </c>
    </row>
    <row r="36" spans="2:7" ht="18.75" customHeight="1">
      <c r="B36" s="16">
        <f t="shared" si="1"/>
        <v>45866</v>
      </c>
      <c r="C36" s="17" t="str">
        <f t="shared" si="0"/>
        <v>月</v>
      </c>
      <c r="D36" s="18" t="s">
        <v>8</v>
      </c>
      <c r="E36" s="18" t="s">
        <v>8</v>
      </c>
      <c r="F36" s="19" t="s">
        <v>27</v>
      </c>
      <c r="G36" s="20" t="str">
        <f>IF(ISERROR(VLOOKUP(B36,祝日!$B$2:$D$54,3,0)),"",VLOOKUP(B36,祝日!$B$2:$D$54,3,0))</f>
        <v/>
      </c>
    </row>
    <row r="37" spans="2:7" ht="18.75" customHeight="1">
      <c r="B37" s="16">
        <f>IF(B36=EOMONTH($B$9,0),"",B36+1)</f>
        <v>45867</v>
      </c>
      <c r="C37" s="17" t="str">
        <f t="shared" si="0"/>
        <v>火</v>
      </c>
      <c r="D37" s="18"/>
      <c r="E37" s="18"/>
      <c r="F37" s="19"/>
      <c r="G37" s="20" t="str">
        <f>IF(ISERROR(VLOOKUP(B37,祝日!$B$2:$D$54,3,0)),"",VLOOKUP(B37,祝日!$B$2:$D$54,3,0))</f>
        <v/>
      </c>
    </row>
    <row r="38" spans="2:7" ht="18.75" customHeight="1">
      <c r="B38" s="16">
        <f>IF(OR(B37="",B37=EOMONTH($B$9,0)),"",B37+1)</f>
        <v>45868</v>
      </c>
      <c r="C38" s="17" t="str">
        <f t="shared" si="0"/>
        <v>水</v>
      </c>
      <c r="D38" s="18"/>
      <c r="E38" s="18"/>
      <c r="F38" s="19"/>
      <c r="G38" s="20" t="str">
        <f>IF(ISERROR(VLOOKUP(B38,祝日!$B$2:$D$54,3,0)),"",VLOOKUP(B38,祝日!$B$2:$D$54,3,0))</f>
        <v/>
      </c>
    </row>
    <row r="39" spans="2:7" ht="18.75" customHeight="1">
      <c r="B39" s="21">
        <f>IF(OR(B38="",B38=EOMONTH($B$9,0)),"",B38+1)</f>
        <v>45869</v>
      </c>
      <c r="C39" s="22" t="str">
        <f t="shared" si="0"/>
        <v>木</v>
      </c>
      <c r="D39" s="23"/>
      <c r="E39" s="23"/>
      <c r="F39" s="24"/>
      <c r="G39" s="20" t="str">
        <f>IF(ISERROR(VLOOKUP(B39,祝日!$B$2:$D$54,3,0)),"",VLOOKUP(B39,祝日!$B$2:$D$54,3,0))</f>
        <v/>
      </c>
    </row>
    <row r="40" spans="2:7" ht="18.75" customHeight="1">
      <c r="B40" s="25" t="s">
        <v>21</v>
      </c>
      <c r="C40" s="26"/>
      <c r="D40" s="27">
        <f>COUNTIF(D9:D39,"休")</f>
        <v>7</v>
      </c>
      <c r="E40" s="27">
        <f>COUNTIF(E9:E39,"休")+COUNTIF(E9:E39,"雨休")</f>
        <v>8</v>
      </c>
      <c r="F40" s="28"/>
    </row>
    <row r="41" spans="2:7" ht="18" customHeight="1">
      <c r="B41" s="26" t="s">
        <v>22</v>
      </c>
      <c r="C41" s="26"/>
      <c r="D41" s="27">
        <f>DAY(EOMONTH(L6,0))-COUNTIF(D9:D39,"ー")-COUNTIF(D9:D39,"夏休")-COUNTIF(D9:D39,"年末年始休")-COUNTIF(D9:D39,"工場製作")-COUNTIF(D9:D39,"その他休")</f>
        <v>24</v>
      </c>
      <c r="E41" s="27">
        <f>DAY(EOMONTH(L6,0))-COUNTIF(E9:E39,"ー")-COUNTIF(E9:E39,"夏休")-COUNTIF(E9:E39,"年末年始休")-COUNTIF(E9:E39,"工場製作")-COUNTIF(E9:E39,"その他休")</f>
        <v>24</v>
      </c>
    </row>
    <row r="42" spans="2:7">
      <c r="B42" t="s">
        <v>28</v>
      </c>
      <c r="D42" s="29">
        <f>D40/D41</f>
        <v>0.29166666666666669</v>
      </c>
      <c r="E42" s="29">
        <f>E40/E41</f>
        <v>0.33333333333333331</v>
      </c>
    </row>
  </sheetData>
  <phoneticPr fontId="10"/>
  <conditionalFormatting sqref="E31">
    <cfRule type="expression" dxfId="5" priority="4">
      <formula>$G32&lt;&gt;""</formula>
    </cfRule>
    <cfRule type="expression" dxfId="4" priority="5">
      <formula>$C32="日"</formula>
    </cfRule>
    <cfRule type="expression" dxfId="3" priority="6">
      <formula>$C32="土"</formula>
    </cfRule>
  </conditionalFormatting>
  <conditionalFormatting sqref="E9:F30 B9:D32 F31 E32:F32 B33:F39">
    <cfRule type="expression" dxfId="2" priority="1">
      <formula>$G9&lt;&gt;""</formula>
    </cfRule>
    <cfRule type="expression" dxfId="1" priority="2">
      <formula>$C9="日"</formula>
    </cfRule>
    <cfRule type="expression" dxfId="0" priority="3">
      <formula>$C9="土"</formula>
    </cfRule>
  </conditionalFormatting>
  <dataValidations count="1">
    <dataValidation type="list" allowBlank="1" showInputMessage="1" showErrorMessage="1" sqref="D9:E39">
      <formula1>$K$5:$K$12</formula1>
    </dataValidation>
  </dataValidations>
  <pageMargins left="0.39370078740157483" right="0.39370078740157483" top="0.59055118110236227" bottom="0.59055118110236227" header="0.31496062992125984" footer="0.31496062992125984"/>
  <pageSetup paperSize="9" scale="68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J12" sqref="J12"/>
    </sheetView>
  </sheetViews>
  <sheetFormatPr defaultColWidth="9" defaultRowHeight="18.75"/>
  <cols>
    <col min="1" max="1" width="4.375" customWidth="1"/>
    <col min="2" max="2" width="9.25" customWidth="1"/>
    <col min="3" max="3" width="3.375" bestFit="1" customWidth="1"/>
    <col min="4" max="4" width="13" customWidth="1"/>
  </cols>
  <sheetData>
    <row r="1" spans="1:4" ht="19.5" thickBot="1"/>
    <row r="2" spans="1:4">
      <c r="A2" s="52" t="s">
        <v>48</v>
      </c>
      <c r="B2" s="40">
        <v>45658</v>
      </c>
      <c r="C2" s="48" t="str">
        <f>TEXT(B2,"aaa")</f>
        <v>水</v>
      </c>
      <c r="D2" s="2" t="s">
        <v>35</v>
      </c>
    </row>
    <row r="3" spans="1:4">
      <c r="A3" s="53"/>
      <c r="B3" s="3">
        <v>45670</v>
      </c>
      <c r="C3" s="3" t="str">
        <f>TEXT(B3,"aaa")</f>
        <v>月</v>
      </c>
      <c r="D3" s="39" t="s">
        <v>45</v>
      </c>
    </row>
    <row r="4" spans="1:4">
      <c r="A4" s="53"/>
      <c r="B4" s="3">
        <v>45699</v>
      </c>
      <c r="C4" s="3" t="str">
        <f t="shared" ref="C4:C19" si="0">TEXT(B4,"aaa")</f>
        <v>火</v>
      </c>
      <c r="D4" s="39" t="s">
        <v>36</v>
      </c>
    </row>
    <row r="5" spans="1:4">
      <c r="A5" s="53"/>
      <c r="B5" s="3">
        <v>45711</v>
      </c>
      <c r="C5" s="3" t="str">
        <f t="shared" si="0"/>
        <v>日</v>
      </c>
      <c r="D5" s="39" t="s">
        <v>46</v>
      </c>
    </row>
    <row r="6" spans="1:4">
      <c r="A6" s="53"/>
      <c r="B6" s="3">
        <v>45712</v>
      </c>
      <c r="C6" s="3" t="str">
        <f t="shared" si="0"/>
        <v>月</v>
      </c>
      <c r="D6" s="39" t="s">
        <v>34</v>
      </c>
    </row>
    <row r="7" spans="1:4">
      <c r="A7" s="53"/>
      <c r="B7" s="3">
        <v>45736</v>
      </c>
      <c r="C7" s="3" t="str">
        <f t="shared" si="0"/>
        <v>木</v>
      </c>
      <c r="D7" s="39" t="s">
        <v>47</v>
      </c>
    </row>
    <row r="8" spans="1:4">
      <c r="A8" s="53"/>
      <c r="B8" s="3">
        <v>45776</v>
      </c>
      <c r="C8" s="3" t="str">
        <f t="shared" si="0"/>
        <v>火</v>
      </c>
      <c r="D8" s="39" t="s">
        <v>29</v>
      </c>
    </row>
    <row r="9" spans="1:4">
      <c r="A9" s="53"/>
      <c r="B9" s="3">
        <v>45780</v>
      </c>
      <c r="C9" s="3" t="str">
        <f t="shared" si="0"/>
        <v>土</v>
      </c>
      <c r="D9" s="39" t="s">
        <v>30</v>
      </c>
    </row>
    <row r="10" spans="1:4">
      <c r="A10" s="53"/>
      <c r="B10" s="3">
        <v>45781</v>
      </c>
      <c r="C10" s="3" t="str">
        <f t="shared" si="0"/>
        <v>日</v>
      </c>
      <c r="D10" s="39" t="s">
        <v>31</v>
      </c>
    </row>
    <row r="11" spans="1:4">
      <c r="A11" s="53"/>
      <c r="B11" s="41">
        <v>45782</v>
      </c>
      <c r="C11" s="3" t="str">
        <f t="shared" si="0"/>
        <v>月</v>
      </c>
      <c r="D11" s="39" t="s">
        <v>32</v>
      </c>
    </row>
    <row r="12" spans="1:4">
      <c r="A12" s="53"/>
      <c r="B12" s="3">
        <v>45783</v>
      </c>
      <c r="C12" s="3" t="str">
        <f t="shared" si="0"/>
        <v>火</v>
      </c>
      <c r="D12" s="39" t="s">
        <v>34</v>
      </c>
    </row>
    <row r="13" spans="1:4">
      <c r="A13" s="53"/>
      <c r="B13" s="3">
        <v>45859</v>
      </c>
      <c r="C13" s="3" t="str">
        <f t="shared" si="0"/>
        <v>月</v>
      </c>
      <c r="D13" s="39" t="s">
        <v>44</v>
      </c>
    </row>
    <row r="14" spans="1:4">
      <c r="A14" s="53"/>
      <c r="B14" s="41">
        <v>45880</v>
      </c>
      <c r="C14" s="3" t="str">
        <f t="shared" si="0"/>
        <v>月</v>
      </c>
      <c r="D14" s="39" t="s">
        <v>33</v>
      </c>
    </row>
    <row r="15" spans="1:4">
      <c r="A15" s="53"/>
      <c r="B15" s="3">
        <v>45915</v>
      </c>
      <c r="C15" s="3" t="str">
        <f t="shared" si="0"/>
        <v>月</v>
      </c>
      <c r="D15" s="39" t="s">
        <v>43</v>
      </c>
    </row>
    <row r="16" spans="1:4">
      <c r="A16" s="53"/>
      <c r="B16" s="3">
        <v>45923</v>
      </c>
      <c r="C16" s="3" t="str">
        <f t="shared" si="0"/>
        <v>火</v>
      </c>
      <c r="D16" s="39" t="s">
        <v>42</v>
      </c>
    </row>
    <row r="17" spans="1:4">
      <c r="A17" s="53"/>
      <c r="B17" s="3">
        <v>45943</v>
      </c>
      <c r="C17" s="3" t="str">
        <f t="shared" si="0"/>
        <v>月</v>
      </c>
      <c r="D17" s="4" t="s">
        <v>41</v>
      </c>
    </row>
    <row r="18" spans="1:4">
      <c r="A18" s="53"/>
      <c r="B18" s="3">
        <v>45964</v>
      </c>
      <c r="C18" s="3" t="str">
        <f t="shared" si="0"/>
        <v>月</v>
      </c>
      <c r="D18" s="47" t="s">
        <v>49</v>
      </c>
    </row>
    <row r="19" spans="1:4">
      <c r="A19" s="53"/>
      <c r="B19" s="3">
        <v>45984</v>
      </c>
      <c r="C19" s="3" t="str">
        <f t="shared" si="0"/>
        <v>日</v>
      </c>
      <c r="D19" s="4" t="s">
        <v>39</v>
      </c>
    </row>
    <row r="20" spans="1:4" ht="19.5" thickBot="1">
      <c r="A20" s="53"/>
      <c r="B20" s="3">
        <v>45985</v>
      </c>
      <c r="C20" s="5" t="str">
        <f>TEXT(B20,"aaa")</f>
        <v>月</v>
      </c>
      <c r="D20" s="47" t="s">
        <v>34</v>
      </c>
    </row>
    <row r="21" spans="1:4">
      <c r="A21" s="52" t="s">
        <v>50</v>
      </c>
      <c r="B21" s="1">
        <v>46023</v>
      </c>
      <c r="C21" s="48" t="str">
        <f>TEXT(B21,"aaa")</f>
        <v>木</v>
      </c>
      <c r="D21" s="2" t="s">
        <v>35</v>
      </c>
    </row>
    <row r="22" spans="1:4">
      <c r="A22" s="53"/>
      <c r="B22" s="3">
        <v>46034</v>
      </c>
      <c r="C22" s="3" t="str">
        <f>TEXT(B22,"aaa")</f>
        <v>月</v>
      </c>
      <c r="D22" s="4" t="s">
        <v>45</v>
      </c>
    </row>
    <row r="23" spans="1:4">
      <c r="A23" s="53"/>
      <c r="B23" s="3">
        <v>46064</v>
      </c>
      <c r="C23" s="3" t="str">
        <f t="shared" ref="C23:C37" si="1">TEXT(B23,"aaa")</f>
        <v>水</v>
      </c>
      <c r="D23" s="4" t="s">
        <v>36</v>
      </c>
    </row>
    <row r="24" spans="1:4">
      <c r="A24" s="53"/>
      <c r="B24" s="41">
        <v>46076</v>
      </c>
      <c r="C24" s="3" t="str">
        <f t="shared" si="1"/>
        <v>月</v>
      </c>
      <c r="D24" s="39" t="s">
        <v>46</v>
      </c>
    </row>
    <row r="25" spans="1:4">
      <c r="A25" s="53"/>
      <c r="B25" s="41">
        <v>46101</v>
      </c>
      <c r="C25" s="3" t="str">
        <f t="shared" si="1"/>
        <v>金</v>
      </c>
      <c r="D25" s="39" t="s">
        <v>47</v>
      </c>
    </row>
    <row r="26" spans="1:4">
      <c r="A26" s="53"/>
      <c r="B26" s="3">
        <v>46141</v>
      </c>
      <c r="C26" s="3" t="str">
        <f t="shared" si="1"/>
        <v>水</v>
      </c>
      <c r="D26" s="39" t="s">
        <v>29</v>
      </c>
    </row>
    <row r="27" spans="1:4">
      <c r="A27" s="53"/>
      <c r="B27" s="3">
        <v>46145</v>
      </c>
      <c r="C27" s="3" t="str">
        <f t="shared" si="1"/>
        <v>日</v>
      </c>
      <c r="D27" s="39" t="s">
        <v>30</v>
      </c>
    </row>
    <row r="28" spans="1:4">
      <c r="A28" s="53"/>
      <c r="B28" s="3">
        <v>46146</v>
      </c>
      <c r="C28" s="3" t="str">
        <f t="shared" si="1"/>
        <v>月</v>
      </c>
      <c r="D28" s="39" t="s">
        <v>31</v>
      </c>
    </row>
    <row r="29" spans="1:4">
      <c r="A29" s="53"/>
      <c r="B29" s="3">
        <v>46147</v>
      </c>
      <c r="C29" s="3" t="str">
        <f t="shared" si="1"/>
        <v>火</v>
      </c>
      <c r="D29" s="39" t="s">
        <v>32</v>
      </c>
    </row>
    <row r="30" spans="1:4">
      <c r="A30" s="53"/>
      <c r="B30" s="3">
        <v>46148</v>
      </c>
      <c r="C30" s="3" t="str">
        <f t="shared" si="1"/>
        <v>水</v>
      </c>
      <c r="D30" s="47" t="s">
        <v>34</v>
      </c>
    </row>
    <row r="31" spans="1:4">
      <c r="A31" s="53"/>
      <c r="B31" s="3">
        <v>46223</v>
      </c>
      <c r="C31" s="3" t="str">
        <f t="shared" si="1"/>
        <v>月</v>
      </c>
      <c r="D31" s="39" t="s">
        <v>44</v>
      </c>
    </row>
    <row r="32" spans="1:4">
      <c r="A32" s="53"/>
      <c r="B32" s="3">
        <v>46245</v>
      </c>
      <c r="C32" s="3" t="str">
        <f t="shared" si="1"/>
        <v>火</v>
      </c>
      <c r="D32" s="39" t="s">
        <v>33</v>
      </c>
    </row>
    <row r="33" spans="1:4">
      <c r="A33" s="54"/>
      <c r="B33" s="3">
        <v>46286</v>
      </c>
      <c r="C33" s="3" t="str">
        <f t="shared" si="1"/>
        <v>月</v>
      </c>
      <c r="D33" s="39" t="s">
        <v>43</v>
      </c>
    </row>
    <row r="34" spans="1:4">
      <c r="A34" s="54"/>
      <c r="B34" s="3">
        <v>46287</v>
      </c>
      <c r="C34" s="3" t="str">
        <f t="shared" si="1"/>
        <v>火</v>
      </c>
      <c r="D34" s="47" t="s">
        <v>51</v>
      </c>
    </row>
    <row r="35" spans="1:4">
      <c r="A35" s="54"/>
      <c r="B35" s="3">
        <v>46288</v>
      </c>
      <c r="C35" s="3" t="str">
        <f t="shared" si="1"/>
        <v>水</v>
      </c>
      <c r="D35" s="47" t="s">
        <v>52</v>
      </c>
    </row>
    <row r="36" spans="1:4">
      <c r="A36" s="54"/>
      <c r="B36" s="3">
        <v>46307</v>
      </c>
      <c r="C36" s="3" t="str">
        <f t="shared" si="1"/>
        <v>月</v>
      </c>
      <c r="D36" s="39" t="s">
        <v>41</v>
      </c>
    </row>
    <row r="37" spans="1:4">
      <c r="A37" s="54"/>
      <c r="B37" s="3">
        <v>46329</v>
      </c>
      <c r="C37" s="3" t="str">
        <f t="shared" si="1"/>
        <v>火</v>
      </c>
      <c r="D37" s="49" t="s">
        <v>49</v>
      </c>
    </row>
    <row r="38" spans="1:4" ht="19.5" thickBot="1">
      <c r="A38" s="54"/>
      <c r="B38" s="3">
        <v>46349</v>
      </c>
      <c r="C38" s="5" t="str">
        <f>TEXT(B38,"aaa")</f>
        <v>月</v>
      </c>
      <c r="D38" s="42" t="s">
        <v>39</v>
      </c>
    </row>
    <row r="39" spans="1:4">
      <c r="A39" s="52" t="s">
        <v>53</v>
      </c>
      <c r="B39" s="1">
        <v>46388</v>
      </c>
      <c r="C39" s="48" t="str">
        <f>TEXT(B39,"aaa")</f>
        <v>金</v>
      </c>
      <c r="D39" s="2" t="s">
        <v>35</v>
      </c>
    </row>
    <row r="40" spans="1:4">
      <c r="A40" s="53"/>
      <c r="B40" s="3">
        <v>46398</v>
      </c>
      <c r="C40" s="3" t="str">
        <f>TEXT(B40,"aaa")</f>
        <v>月</v>
      </c>
      <c r="D40" s="4" t="s">
        <v>45</v>
      </c>
    </row>
    <row r="41" spans="1:4">
      <c r="A41" s="53"/>
      <c r="B41" s="3">
        <v>46429</v>
      </c>
      <c r="C41" s="3" t="str">
        <f t="shared" ref="C41:C53" si="2">TEXT(B41,"aaa")</f>
        <v>木</v>
      </c>
      <c r="D41" s="4" t="s">
        <v>36</v>
      </c>
    </row>
    <row r="42" spans="1:4">
      <c r="A42" s="53"/>
      <c r="B42" s="3">
        <v>46441</v>
      </c>
      <c r="C42" s="3" t="str">
        <f t="shared" si="2"/>
        <v>火</v>
      </c>
      <c r="D42" s="4" t="s">
        <v>46</v>
      </c>
    </row>
    <row r="43" spans="1:4">
      <c r="A43" s="53"/>
      <c r="B43" s="3">
        <v>46468</v>
      </c>
      <c r="C43" s="3" t="str">
        <f t="shared" si="2"/>
        <v>月</v>
      </c>
      <c r="D43" s="39" t="s">
        <v>47</v>
      </c>
    </row>
    <row r="44" spans="1:4">
      <c r="A44" s="53"/>
      <c r="B44" s="3">
        <v>46506</v>
      </c>
      <c r="C44" s="3" t="str">
        <f t="shared" si="2"/>
        <v>木</v>
      </c>
      <c r="D44" s="39" t="s">
        <v>29</v>
      </c>
    </row>
    <row r="45" spans="1:4">
      <c r="A45" s="53"/>
      <c r="B45" s="3">
        <v>46510</v>
      </c>
      <c r="C45" s="3" t="str">
        <f t="shared" si="2"/>
        <v>月</v>
      </c>
      <c r="D45" s="39" t="s">
        <v>30</v>
      </c>
    </row>
    <row r="46" spans="1:4">
      <c r="A46" s="53"/>
      <c r="B46" s="3">
        <v>46511</v>
      </c>
      <c r="C46" s="3" t="str">
        <f t="shared" si="2"/>
        <v>火</v>
      </c>
      <c r="D46" s="39" t="s">
        <v>31</v>
      </c>
    </row>
    <row r="47" spans="1:4">
      <c r="A47" s="53"/>
      <c r="B47" s="3">
        <v>46512</v>
      </c>
      <c r="C47" s="3" t="str">
        <f t="shared" si="2"/>
        <v>水</v>
      </c>
      <c r="D47" s="39" t="s">
        <v>32</v>
      </c>
    </row>
    <row r="48" spans="1:4">
      <c r="A48" s="53"/>
      <c r="B48" s="3">
        <v>46587</v>
      </c>
      <c r="C48" s="3" t="str">
        <f t="shared" si="2"/>
        <v>月</v>
      </c>
      <c r="D48" s="39" t="s">
        <v>44</v>
      </c>
    </row>
    <row r="49" spans="1:4">
      <c r="A49" s="53"/>
      <c r="B49" s="3">
        <v>46610</v>
      </c>
      <c r="C49" s="3" t="str">
        <f t="shared" si="2"/>
        <v>水</v>
      </c>
      <c r="D49" s="39" t="s">
        <v>33</v>
      </c>
    </row>
    <row r="50" spans="1:4">
      <c r="A50" s="54"/>
      <c r="B50" s="3">
        <v>46650</v>
      </c>
      <c r="C50" s="3" t="str">
        <f t="shared" si="2"/>
        <v>月</v>
      </c>
      <c r="D50" s="42" t="s">
        <v>43</v>
      </c>
    </row>
    <row r="51" spans="1:4">
      <c r="A51" s="54"/>
      <c r="B51" s="3">
        <v>46653</v>
      </c>
      <c r="C51" s="3" t="str">
        <f t="shared" si="2"/>
        <v>木</v>
      </c>
      <c r="D51" s="42" t="s">
        <v>42</v>
      </c>
    </row>
    <row r="52" spans="1:4">
      <c r="A52" s="54"/>
      <c r="B52" s="6">
        <v>46671</v>
      </c>
      <c r="C52" s="3" t="str">
        <f t="shared" si="2"/>
        <v>月</v>
      </c>
      <c r="D52" s="42" t="s">
        <v>41</v>
      </c>
    </row>
    <row r="53" spans="1:4">
      <c r="A53" s="54"/>
      <c r="B53" s="3">
        <v>46694</v>
      </c>
      <c r="C53" s="3" t="str">
        <f t="shared" si="2"/>
        <v>水</v>
      </c>
      <c r="D53" s="42" t="s">
        <v>40</v>
      </c>
    </row>
    <row r="54" spans="1:4" ht="19.5" thickBot="1">
      <c r="A54" s="55"/>
      <c r="B54" s="5">
        <v>46714</v>
      </c>
      <c r="C54" s="5" t="str">
        <f>TEXT(B54,"aaa")</f>
        <v>火</v>
      </c>
      <c r="D54" s="43" t="s">
        <v>39</v>
      </c>
    </row>
  </sheetData>
  <mergeCells count="3">
    <mergeCell ref="A2:A20"/>
    <mergeCell ref="A21:A38"/>
    <mergeCell ref="A39:A54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★2025年版</vt:lpstr>
      <vt:lpstr>★2025年版記載例</vt:lpstr>
      <vt:lpstr>祝日</vt:lpstr>
      <vt:lpstr>★2025年版!Print_Area</vt:lpstr>
      <vt:lpstr>★2025年版記載例!Print_Area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2025-01-23T02:20:09Z</dcterms:created>
  <dcterms:modified xsi:type="dcterms:W3CDTF">2025-01-31T02:41:25Z</dcterms:modified>
</cp:coreProperties>
</file>